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85" activeTab="0"/>
  </bookViews>
  <sheets>
    <sheet name="Sheet1" sheetId="1" r:id="rId1"/>
  </sheets>
  <definedNames>
    <definedName name="_xlnm.Print_Area" localSheetId="0">'Sheet1'!$A$1:$I$75</definedName>
  </definedNames>
  <calcPr fullCalcOnLoad="1"/>
</workbook>
</file>

<file path=xl/comments1.xml><?xml version="1.0" encoding="utf-8"?>
<comments xmlns="http://schemas.openxmlformats.org/spreadsheetml/2006/main">
  <authors>
    <author> </author>
    <author>Tim Johnson</author>
  </authors>
  <commentList>
    <comment ref="B58" authorId="0">
      <text>
        <r>
          <rPr>
            <b/>
            <sz val="8"/>
            <rFont val="Tahoma"/>
            <family val="2"/>
          </rPr>
          <t xml:space="preserve">     </t>
        </r>
        <r>
          <rPr>
            <b/>
            <sz val="8"/>
            <color indexed="10"/>
            <rFont val="Tahoma"/>
            <family val="2"/>
          </rPr>
          <t xml:space="preserve">Instructions
Enter date as follows:
mm/dd/yy
</t>
        </r>
        <r>
          <rPr>
            <sz val="8"/>
            <rFont val="Tahoma"/>
            <family val="2"/>
          </rPr>
          <t xml:space="preserve">
</t>
        </r>
      </text>
    </comment>
    <comment ref="C29" authorId="0">
      <text>
        <r>
          <rPr>
            <b/>
            <sz val="8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 xml:space="preserve">Enter As Follows:
      One Point   = 1
      Two Points = 2
</t>
        </r>
      </text>
    </comment>
    <comment ref="B28" authorId="0">
      <text>
        <r>
          <rPr>
            <b/>
            <sz val="8"/>
            <rFont val="Tahoma"/>
            <family val="2"/>
          </rPr>
          <t xml:space="preserve">    </t>
        </r>
        <r>
          <rPr>
            <b/>
            <sz val="8"/>
            <color indexed="10"/>
            <rFont val="Tahoma"/>
            <family val="2"/>
          </rPr>
          <t xml:space="preserve">     NOTICE
The title insurance does vary and is not exact.  For loan amounts over $500,000 please call your Title Company for a quote.</t>
        </r>
      </text>
    </comment>
    <comment ref="B7" authorId="0">
      <text>
        <r>
          <rPr>
            <sz val="8"/>
            <rFont val="Tahoma"/>
            <family val="2"/>
          </rPr>
          <t xml:space="preserve">   </t>
        </r>
        <r>
          <rPr>
            <b/>
            <sz val="8"/>
            <color indexed="10"/>
            <rFont val="Tahoma"/>
            <family val="2"/>
          </rPr>
          <t xml:space="preserve">   Instructions
Enter date as follows:
          mm/dd/yy</t>
        </r>
      </text>
    </comment>
    <comment ref="C27" authorId="0">
      <text>
        <r>
          <rPr>
            <b/>
            <sz val="8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Sales Tax Percentage is as follows:
Sioux Falls - 6%
All Other Towns = 6.00%
Rural Areas = 4.00%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State of Minnesota = 0%
State of Iowa = 0%</t>
        </r>
        <r>
          <rPr>
            <sz val="8"/>
            <rFont val="Tahoma"/>
            <family val="2"/>
          </rPr>
          <t xml:space="preserve">
</t>
        </r>
      </text>
    </comment>
    <comment ref="B35" authorId="1">
      <text>
        <r>
          <rPr>
            <b/>
            <sz val="8"/>
            <rFont val="Tahoma"/>
            <family val="2"/>
          </rPr>
          <t>Please review the Closing Fee Cost with the Title Company.</t>
        </r>
      </text>
    </comment>
    <comment ref="F27" authorId="0">
      <text>
        <r>
          <rPr>
            <b/>
            <sz val="8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Sales Tax Percentage is as follows:
Sioux Falls - 6%
All Other Towns = 6.00%
Rural Areas = 4.00%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State of Minnesota = 0%
State of Iowa = 0%</t>
        </r>
        <r>
          <rPr>
            <sz val="8"/>
            <rFont val="Tahoma"/>
            <family val="2"/>
          </rPr>
          <t xml:space="preserve">
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 xml:space="preserve">Enter As Follows:
      One Point   = 1
      Two Points = 2
</t>
        </r>
      </text>
    </comment>
    <comment ref="G57" authorId="0">
      <text>
        <r>
          <rPr>
            <b/>
            <sz val="8"/>
            <rFont val="Tahoma"/>
            <family val="2"/>
          </rPr>
          <t xml:space="preserve">     </t>
        </r>
        <r>
          <rPr>
            <b/>
            <sz val="8"/>
            <color indexed="10"/>
            <rFont val="Tahoma"/>
            <family val="2"/>
          </rPr>
          <t xml:space="preserve">Instructions
Enter date as follows:
mm/dd/yy
</t>
        </r>
        <r>
          <rPr>
            <sz val="8"/>
            <rFont val="Tahoma"/>
            <family val="2"/>
          </rPr>
          <t xml:space="preserve">
</t>
        </r>
      </text>
    </comment>
    <comment ref="E7" authorId="0">
      <text>
        <r>
          <rPr>
            <sz val="8"/>
            <rFont val="Tahoma"/>
            <family val="2"/>
          </rPr>
          <t xml:space="preserve">   </t>
        </r>
        <r>
          <rPr>
            <b/>
            <sz val="8"/>
            <color indexed="10"/>
            <rFont val="Tahoma"/>
            <family val="2"/>
          </rPr>
          <t xml:space="preserve">   Instructions
Enter date as follows:
          mm/dd/yy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    </t>
        </r>
        <r>
          <rPr>
            <b/>
            <sz val="8"/>
            <color indexed="10"/>
            <rFont val="Tahoma"/>
            <family val="2"/>
          </rPr>
          <t xml:space="preserve">     NOTICE
The title insurance does vary and is not exact.  For loan amounts over $500,000 please call your Title Company for a quote.</t>
        </r>
      </text>
    </comment>
    <comment ref="E35" authorId="1">
      <text>
        <r>
          <rPr>
            <b/>
            <sz val="8"/>
            <rFont val="Tahoma"/>
            <family val="2"/>
          </rPr>
          <t>Please review the Closing Fee Cost with the Title Company.</t>
        </r>
      </text>
    </comment>
    <comment ref="H7" authorId="0">
      <text>
        <r>
          <rPr>
            <sz val="8"/>
            <rFont val="Tahoma"/>
            <family val="2"/>
          </rPr>
          <t xml:space="preserve">   </t>
        </r>
        <r>
          <rPr>
            <b/>
            <sz val="8"/>
            <color indexed="10"/>
            <rFont val="Tahoma"/>
            <family val="2"/>
          </rPr>
          <t xml:space="preserve">   Instructions
Enter date as follows:
          mm/dd/yy</t>
        </r>
      </text>
    </comment>
    <comment ref="I27" authorId="0">
      <text>
        <r>
          <rPr>
            <b/>
            <sz val="8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Sales Tax Percentage is as follows:
Sioux Falls - 6%
All Other Towns = 6.00%
Rural Areas = 4.00%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State of Minnesota = 0%
State of Iowa = 0%</t>
        </r>
        <r>
          <rPr>
            <sz val="8"/>
            <rFont val="Tahoma"/>
            <family val="2"/>
          </rPr>
          <t xml:space="preserve">
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 xml:space="preserve">Enter As Follows:
      One Point   = 1
      Two Points = 2
</t>
        </r>
      </text>
    </comment>
    <comment ref="H28" authorId="0">
      <text>
        <r>
          <rPr>
            <b/>
            <sz val="8"/>
            <rFont val="Tahoma"/>
            <family val="2"/>
          </rPr>
          <t xml:space="preserve">    </t>
        </r>
        <r>
          <rPr>
            <b/>
            <sz val="8"/>
            <color indexed="10"/>
            <rFont val="Tahoma"/>
            <family val="2"/>
          </rPr>
          <t xml:space="preserve">     NOTICE
The title insurance does vary and is not exact.  For loan amounts over $500,000 please call your Title Company for a quote.</t>
        </r>
      </text>
    </comment>
    <comment ref="H35" authorId="1">
      <text>
        <r>
          <rPr>
            <b/>
            <sz val="8"/>
            <rFont val="Tahoma"/>
            <family val="2"/>
          </rPr>
          <t>Please review the Closing Fee Cost with the Title Company.</t>
        </r>
      </text>
    </comment>
    <comment ref="E58" authorId="0">
      <text>
        <r>
          <rPr>
            <b/>
            <sz val="8"/>
            <rFont val="Tahoma"/>
            <family val="2"/>
          </rPr>
          <t xml:space="preserve">     </t>
        </r>
        <r>
          <rPr>
            <b/>
            <sz val="8"/>
            <color indexed="10"/>
            <rFont val="Tahoma"/>
            <family val="2"/>
          </rPr>
          <t xml:space="preserve">Instructions
Enter date as follows:
mm/dd/yy
</t>
        </r>
        <r>
          <rPr>
            <sz val="8"/>
            <rFont val="Tahoma"/>
            <family val="2"/>
          </rPr>
          <t xml:space="preserve">
</t>
        </r>
      </text>
    </comment>
    <comment ref="H58" authorId="0">
      <text>
        <r>
          <rPr>
            <b/>
            <sz val="8"/>
            <rFont val="Tahoma"/>
            <family val="2"/>
          </rPr>
          <t xml:space="preserve">     </t>
        </r>
        <r>
          <rPr>
            <b/>
            <sz val="8"/>
            <color indexed="10"/>
            <rFont val="Tahoma"/>
            <family val="2"/>
          </rPr>
          <t xml:space="preserve">Instructions
Enter date as follows:
mm/dd/yy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<sst xmlns="http://schemas.openxmlformats.org/spreadsheetml/2006/main" count="62" uniqueCount="55">
  <si>
    <t>Agent</t>
  </si>
  <si>
    <t>Total Credits</t>
  </si>
  <si>
    <t xml:space="preserve"> </t>
  </si>
  <si>
    <t xml:space="preserve">  Proration Period</t>
  </si>
  <si>
    <t xml:space="preserve">TO </t>
  </si>
  <si>
    <t xml:space="preserve">     Prorated Taxes</t>
  </si>
  <si>
    <t xml:space="preserve">  Home Protection Plan</t>
  </si>
  <si>
    <t xml:space="preserve">Prepared For </t>
  </si>
  <si>
    <t>Selling Price</t>
  </si>
  <si>
    <t>Mortgage Payoff</t>
  </si>
  <si>
    <t xml:space="preserve">  First Mortgage</t>
  </si>
  <si>
    <t xml:space="preserve">  Home Equity</t>
  </si>
  <si>
    <t xml:space="preserve">  Prepay Expense</t>
  </si>
  <si>
    <t>Total Payoff</t>
  </si>
  <si>
    <t xml:space="preserve">  Less Escrow Account</t>
  </si>
  <si>
    <t xml:space="preserve">  Brokerage Fee</t>
  </si>
  <si>
    <t xml:space="preserve">  Marketing Fee</t>
  </si>
  <si>
    <t xml:space="preserve">  Transfer Fee</t>
  </si>
  <si>
    <t xml:space="preserve">  Discount Point(s)</t>
  </si>
  <si>
    <t xml:space="preserve">  Filing Fee</t>
  </si>
  <si>
    <t xml:space="preserve">  Document Preparation</t>
  </si>
  <si>
    <t xml:space="preserve">  Home Owners Dues</t>
  </si>
  <si>
    <t xml:space="preserve">  Pre-Inspection </t>
  </si>
  <si>
    <t>Total Transfer Expenses</t>
  </si>
  <si>
    <t>Total Other Expenses</t>
  </si>
  <si>
    <t>Total Taxes</t>
  </si>
  <si>
    <t>TAXES</t>
  </si>
  <si>
    <t>Total Expenses</t>
  </si>
  <si>
    <t>OTHER EXPENSES</t>
  </si>
  <si>
    <t>TRANSFER EXPENSES</t>
  </si>
  <si>
    <t xml:space="preserve">  Sales Tax </t>
  </si>
  <si>
    <t>Estimated Closing Date</t>
  </si>
  <si>
    <t xml:space="preserve">  Prior Years Taxes</t>
  </si>
  <si>
    <t xml:space="preserve">  Last Years Unpaid </t>
  </si>
  <si>
    <t xml:space="preserve">  Taxes Due at Close</t>
  </si>
  <si>
    <t xml:space="preserve">  Co-op Brokerage Fee</t>
  </si>
  <si>
    <t>Seller:_____________________________________________</t>
  </si>
  <si>
    <t>Seller's Estimated Settlement Statement</t>
  </si>
  <si>
    <t xml:space="preserve">  1/2 Title Insurance </t>
  </si>
  <si>
    <t xml:space="preserve">  1/2 Closing Fee</t>
  </si>
  <si>
    <t xml:space="preserve">                               Signature</t>
  </si>
  <si>
    <t xml:space="preserve">                                  Signature</t>
  </si>
  <si>
    <t xml:space="preserve">  Transaction Fee</t>
  </si>
  <si>
    <t>OTHER CREDITS</t>
  </si>
  <si>
    <t>Total Other Credits</t>
  </si>
  <si>
    <t>NET TO / FROM 
SELLER</t>
  </si>
  <si>
    <t>Date: _____________________________________________</t>
  </si>
  <si>
    <t xml:space="preserve">*Information is estimated &amp; does not include any lien payoffs. </t>
  </si>
  <si>
    <t>CLOSING COSTS</t>
  </si>
  <si>
    <t xml:space="preserve">  Other</t>
  </si>
  <si>
    <t>List Price</t>
  </si>
  <si>
    <t>Offer #1</t>
  </si>
  <si>
    <t>Offer #2</t>
  </si>
  <si>
    <t>John &amp; Jane Doe</t>
  </si>
  <si>
    <t>1600 Pennyslvania Ave.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</si>
</sst>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[$-409]mmmm\ d\,\ yyyy;@"/>
    <numFmt numFmtId="167" formatCode="[$-409]dd\-mmm\-yy;@"/>
    <numFmt numFmtId="168" formatCode="mm/dd/yy;@"/>
    <numFmt numFmtId="169" formatCode="&quot;$&quot;#,##0.00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.0000000000"/>
    <numFmt numFmtId="173" formatCode="0.00000000000"/>
    <numFmt numFmtId="174" formatCode="0.00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8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Tahoma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6" fontId="3" fillId="0" borderId="0" xfId="0" applyNumberFormat="1" applyFont="1" applyAlignment="1">
      <alignment horizontal="right"/>
    </xf>
    <xf numFmtId="10" fontId="3" fillId="32" borderId="10" xfId="0" applyNumberFormat="1" applyFont="1" applyFill="1" applyBorder="1" applyAlignment="1" applyProtection="1">
      <alignment/>
      <protection locked="0"/>
    </xf>
    <xf numFmtId="0" fontId="3" fillId="18" borderId="11" xfId="0" applyFont="1" applyFill="1" applyBorder="1" applyAlignment="1" applyProtection="1">
      <alignment/>
      <protection locked="0"/>
    </xf>
    <xf numFmtId="44" fontId="3" fillId="33" borderId="10" xfId="44" applyFont="1" applyFill="1" applyBorder="1" applyAlignment="1" applyProtection="1">
      <alignment/>
      <protection locked="0"/>
    </xf>
    <xf numFmtId="44" fontId="3" fillId="33" borderId="10" xfId="44" applyNumberFormat="1" applyFont="1" applyFill="1" applyBorder="1" applyAlignment="1" applyProtection="1">
      <alignment/>
      <protection locked="0"/>
    </xf>
    <xf numFmtId="0" fontId="1" fillId="18" borderId="11" xfId="0" applyFont="1" applyFill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6" fontId="6" fillId="34" borderId="10" xfId="44" applyNumberFormat="1" applyFont="1" applyFill="1" applyBorder="1" applyAlignment="1" applyProtection="1">
      <alignment/>
      <protection locked="0"/>
    </xf>
    <xf numFmtId="166" fontId="6" fillId="34" borderId="10" xfId="0" applyNumberFormat="1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0" fillId="0" borderId="0" xfId="0" applyFill="1" applyAlignment="1">
      <alignment/>
    </xf>
    <xf numFmtId="0" fontId="1" fillId="18" borderId="0" xfId="0" applyFont="1" applyFill="1" applyBorder="1" applyAlignment="1" applyProtection="1">
      <alignment/>
      <protection locked="0"/>
    </xf>
    <xf numFmtId="0" fontId="3" fillId="18" borderId="0" xfId="0" applyFont="1" applyFill="1" applyBorder="1" applyAlignment="1" applyProtection="1">
      <alignment/>
      <protection locked="0"/>
    </xf>
    <xf numFmtId="0" fontId="6" fillId="34" borderId="0" xfId="0" applyFont="1" applyFill="1" applyBorder="1" applyAlignment="1" applyProtection="1">
      <alignment/>
      <protection locked="0"/>
    </xf>
    <xf numFmtId="0" fontId="6" fillId="34" borderId="10" xfId="0" applyFont="1" applyFill="1" applyBorder="1" applyAlignment="1" applyProtection="1">
      <alignment/>
      <protection locked="0"/>
    </xf>
    <xf numFmtId="8" fontId="3" fillId="33" borderId="10" xfId="44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66" fontId="3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166" fontId="3" fillId="0" borderId="14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166" fontId="3" fillId="0" borderId="11" xfId="0" applyNumberFormat="1" applyFont="1" applyBorder="1" applyAlignment="1" applyProtection="1">
      <alignment horizontal="left"/>
      <protection locked="0"/>
    </xf>
    <xf numFmtId="166" fontId="3" fillId="0" borderId="11" xfId="0" applyNumberFormat="1" applyFont="1" applyBorder="1" applyAlignment="1" applyProtection="1">
      <alignment horizontal="right"/>
      <protection locked="0"/>
    </xf>
    <xf numFmtId="166" fontId="0" fillId="0" borderId="0" xfId="0" applyNumberFormat="1" applyFont="1" applyBorder="1" applyAlignment="1" applyProtection="1">
      <alignment horizontal="left"/>
      <protection locked="0"/>
    </xf>
    <xf numFmtId="166" fontId="0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44" fontId="3" fillId="33" borderId="10" xfId="44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44" fontId="7" fillId="35" borderId="10" xfId="44" applyFont="1" applyFill="1" applyBorder="1" applyAlignment="1" applyProtection="1">
      <alignment/>
      <protection locked="0"/>
    </xf>
    <xf numFmtId="44" fontId="3" fillId="35" borderId="10" xfId="44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40" fontId="3" fillId="36" borderId="10" xfId="0" applyNumberFormat="1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6" fontId="3" fillId="36" borderId="10" xfId="44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right"/>
      <protection locked="0"/>
    </xf>
    <xf numFmtId="44" fontId="3" fillId="35" borderId="10" xfId="44" applyNumberFormat="1" applyFont="1" applyFill="1" applyBorder="1" applyAlignment="1" applyProtection="1">
      <alignment/>
      <protection locked="0"/>
    </xf>
    <xf numFmtId="44" fontId="3" fillId="0" borderId="0" xfId="44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33" borderId="10" xfId="44" applyNumberFormat="1" applyFont="1" applyFill="1" applyBorder="1" applyAlignment="1" applyProtection="1">
      <alignment/>
      <protection locked="0"/>
    </xf>
    <xf numFmtId="44" fontId="3" fillId="35" borderId="0" xfId="0" applyNumberFormat="1" applyFont="1" applyFill="1" applyAlignment="1" applyProtection="1">
      <alignment/>
      <protection locked="0"/>
    </xf>
    <xf numFmtId="44" fontId="3" fillId="35" borderId="10" xfId="0" applyNumberFormat="1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/>
      <protection locked="0"/>
    </xf>
    <xf numFmtId="166" fontId="0" fillId="0" borderId="0" xfId="0" applyNumberFormat="1" applyFont="1" applyAlignment="1" applyProtection="1">
      <alignment/>
      <protection locked="0"/>
    </xf>
    <xf numFmtId="166" fontId="3" fillId="0" borderId="0" xfId="0" applyNumberFormat="1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15" xfId="0" applyFont="1" applyBorder="1" applyAlignment="1" applyProtection="1">
      <alignment horizontal="right"/>
      <protection locked="0"/>
    </xf>
    <xf numFmtId="0" fontId="10" fillId="37" borderId="0" xfId="0" applyFont="1" applyFill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135"/>
  <sheetViews>
    <sheetView showGridLines="0" tabSelected="1" zoomScale="108" zoomScaleNormal="108" zoomScaleSheetLayoutView="100" zoomScalePageLayoutView="0" workbookViewId="0" topLeftCell="A1">
      <selection activeCell="I3" sqref="I3"/>
    </sheetView>
  </sheetViews>
  <sheetFormatPr defaultColWidth="9.140625" defaultRowHeight="12.75"/>
  <cols>
    <col min="1" max="1" width="22.00390625" style="0" customWidth="1"/>
    <col min="2" max="2" width="27.57421875" style="2" customWidth="1"/>
    <col min="3" max="3" width="6.421875" style="0" customWidth="1"/>
    <col min="4" max="4" width="1.421875" style="1" customWidth="1"/>
    <col min="5" max="5" width="25.57421875" style="2" customWidth="1"/>
    <col min="6" max="6" width="6.421875" style="0" bestFit="1" customWidth="1"/>
    <col min="7" max="7" width="0.9921875" style="1" customWidth="1"/>
    <col min="8" max="8" width="25.57421875" style="2" customWidth="1"/>
    <col min="9" max="9" width="6.421875" style="0" bestFit="1" customWidth="1"/>
  </cols>
  <sheetData>
    <row r="1" spans="1:8" ht="18">
      <c r="A1" s="57" t="s">
        <v>37</v>
      </c>
      <c r="B1" s="57"/>
      <c r="C1" s="57"/>
      <c r="D1" s="57"/>
      <c r="E1" s="57"/>
      <c r="F1" s="57"/>
      <c r="G1" s="57"/>
      <c r="H1" s="57"/>
    </row>
    <row r="2" spans="1:8" s="14" customFormat="1" ht="4.5" customHeight="1" thickBot="1">
      <c r="A2" s="40"/>
      <c r="B2" s="40"/>
      <c r="C2" s="40"/>
      <c r="D2" s="40"/>
      <c r="E2" s="40"/>
      <c r="F2" s="40"/>
      <c r="G2" s="40"/>
      <c r="H2" s="40"/>
    </row>
    <row r="3" spans="1:8" ht="16.5" thickBot="1">
      <c r="A3" s="41" t="s">
        <v>7</v>
      </c>
      <c r="B3" s="8" t="s">
        <v>53</v>
      </c>
      <c r="C3" s="5"/>
      <c r="D3" s="21"/>
      <c r="E3" s="41"/>
      <c r="F3" s="55" t="s">
        <v>0</v>
      </c>
      <c r="G3" s="56"/>
      <c r="H3" s="18"/>
    </row>
    <row r="4" spans="1:8" ht="15.75">
      <c r="A4" s="41"/>
      <c r="B4" s="15" t="s">
        <v>54</v>
      </c>
      <c r="C4" s="16"/>
      <c r="D4" s="21"/>
      <c r="E4" s="41"/>
      <c r="F4" s="41"/>
      <c r="G4" s="51"/>
      <c r="H4" s="17"/>
    </row>
    <row r="5" spans="1:8" ht="12.75">
      <c r="A5" s="20" t="s">
        <v>2</v>
      </c>
      <c r="B5" s="20"/>
      <c r="C5" s="21"/>
      <c r="D5" s="26"/>
      <c r="E5" s="20"/>
      <c r="F5" s="21"/>
      <c r="G5" s="26"/>
      <c r="H5" s="26"/>
    </row>
    <row r="6" spans="1:8" ht="13.5" thickBot="1">
      <c r="A6" s="32"/>
      <c r="B6" s="34" t="s">
        <v>50</v>
      </c>
      <c r="C6" s="21"/>
      <c r="D6" s="26"/>
      <c r="E6" s="34" t="s">
        <v>51</v>
      </c>
      <c r="F6" s="21"/>
      <c r="G6" s="21"/>
      <c r="H6" s="34" t="s">
        <v>52</v>
      </c>
    </row>
    <row r="7" spans="1:8" ht="18" customHeight="1" thickBot="1">
      <c r="A7" s="34" t="s">
        <v>31</v>
      </c>
      <c r="B7" s="12">
        <v>44574</v>
      </c>
      <c r="C7" s="21"/>
      <c r="D7" s="26"/>
      <c r="E7" s="12">
        <v>44574</v>
      </c>
      <c r="F7" s="21"/>
      <c r="G7" s="21"/>
      <c r="H7" s="12">
        <v>44574</v>
      </c>
    </row>
    <row r="8" spans="1:8" ht="5.25" customHeight="1" thickBot="1">
      <c r="A8" s="26"/>
      <c r="B8" s="21"/>
      <c r="C8" s="21"/>
      <c r="D8" s="26"/>
      <c r="E8" s="21"/>
      <c r="F8" s="21"/>
      <c r="G8" s="21"/>
      <c r="H8" s="21"/>
    </row>
    <row r="9" spans="1:8" ht="18" customHeight="1" thickBot="1">
      <c r="A9" s="34" t="s">
        <v>8</v>
      </c>
      <c r="B9" s="11">
        <v>275000</v>
      </c>
      <c r="C9" s="21"/>
      <c r="D9" s="26"/>
      <c r="E9" s="11">
        <v>270000</v>
      </c>
      <c r="F9" s="21"/>
      <c r="G9" s="21"/>
      <c r="H9" s="11">
        <v>265000</v>
      </c>
    </row>
    <row r="10" spans="1:8" ht="5.25" customHeight="1" thickBot="1">
      <c r="A10" s="26"/>
      <c r="B10" s="21"/>
      <c r="C10" s="21"/>
      <c r="D10" s="26"/>
      <c r="E10" s="21"/>
      <c r="F10" s="21"/>
      <c r="G10" s="21"/>
      <c r="H10" s="21"/>
    </row>
    <row r="11" spans="1:8" ht="18" customHeight="1" thickBot="1">
      <c r="A11" s="23" t="s">
        <v>1</v>
      </c>
      <c r="B11" s="42">
        <f>B9</f>
        <v>275000</v>
      </c>
      <c r="C11" s="21"/>
      <c r="D11" s="26"/>
      <c r="E11" s="42">
        <f>E9</f>
        <v>270000</v>
      </c>
      <c r="F11" s="21"/>
      <c r="G11" s="21"/>
      <c r="H11" s="42">
        <f>H9</f>
        <v>265000</v>
      </c>
    </row>
    <row r="12" spans="1:8" ht="17.25" customHeight="1">
      <c r="A12" s="26"/>
      <c r="B12" s="43"/>
      <c r="C12" s="21"/>
      <c r="D12" s="26"/>
      <c r="E12" s="43"/>
      <c r="F12" s="21"/>
      <c r="G12" s="21"/>
      <c r="H12" s="43"/>
    </row>
    <row r="13" spans="1:8" ht="12.75">
      <c r="A13" s="13"/>
      <c r="B13" s="21"/>
      <c r="C13" s="21"/>
      <c r="D13" s="26"/>
      <c r="E13" s="21"/>
      <c r="F13" s="21"/>
      <c r="G13" s="21"/>
      <c r="H13" s="21"/>
    </row>
    <row r="14" spans="1:8" ht="13.5" thickBot="1">
      <c r="A14" s="13" t="s">
        <v>9</v>
      </c>
      <c r="B14" s="21"/>
      <c r="C14" s="21"/>
      <c r="D14" s="52"/>
      <c r="E14" s="21"/>
      <c r="F14" s="21"/>
      <c r="G14" s="21"/>
      <c r="H14" s="21"/>
    </row>
    <row r="15" spans="1:8" ht="13.5" thickBot="1">
      <c r="A15" s="13" t="s">
        <v>10</v>
      </c>
      <c r="B15" s="6"/>
      <c r="C15" s="21"/>
      <c r="D15" s="52"/>
      <c r="E15" s="6"/>
      <c r="F15" s="21"/>
      <c r="G15" s="52"/>
      <c r="H15" s="6"/>
    </row>
    <row r="16" spans="1:8" ht="13.5" thickBot="1">
      <c r="A16" s="13" t="s">
        <v>11</v>
      </c>
      <c r="B16" s="7">
        <v>0</v>
      </c>
      <c r="C16" s="21"/>
      <c r="D16" s="52"/>
      <c r="E16" s="7">
        <v>0</v>
      </c>
      <c r="F16" s="21"/>
      <c r="G16" s="52"/>
      <c r="H16" s="7">
        <v>0</v>
      </c>
    </row>
    <row r="17" spans="1:8" ht="13.5" thickBot="1">
      <c r="A17" s="13" t="s">
        <v>12</v>
      </c>
      <c r="B17" s="7">
        <v>0</v>
      </c>
      <c r="C17" s="21"/>
      <c r="D17" s="52"/>
      <c r="E17" s="7">
        <v>0</v>
      </c>
      <c r="F17" s="21"/>
      <c r="G17" s="52"/>
      <c r="H17" s="7">
        <v>0</v>
      </c>
    </row>
    <row r="18" spans="1:8" ht="13.5" thickBot="1">
      <c r="A18" s="13" t="s">
        <v>14</v>
      </c>
      <c r="B18" s="7">
        <v>0</v>
      </c>
      <c r="C18" s="21"/>
      <c r="D18" s="26"/>
      <c r="E18" s="7">
        <v>0</v>
      </c>
      <c r="F18" s="21"/>
      <c r="G18" s="26"/>
      <c r="H18" s="7">
        <v>0</v>
      </c>
    </row>
    <row r="19" spans="1:8" ht="13.5" thickBot="1">
      <c r="A19" s="13" t="s">
        <v>49</v>
      </c>
      <c r="B19" s="7">
        <v>0</v>
      </c>
      <c r="C19" s="21"/>
      <c r="D19" s="26"/>
      <c r="E19" s="7">
        <v>0</v>
      </c>
      <c r="F19" s="21"/>
      <c r="G19" s="26"/>
      <c r="H19" s="7">
        <v>0</v>
      </c>
    </row>
    <row r="20" spans="1:8" ht="8.25" customHeight="1" thickBot="1">
      <c r="A20" s="21"/>
      <c r="B20" s="35"/>
      <c r="C20" s="21"/>
      <c r="D20" s="52"/>
      <c r="E20" s="35"/>
      <c r="F20" s="21"/>
      <c r="G20" s="52"/>
      <c r="H20" s="35"/>
    </row>
    <row r="21" spans="1:8" ht="13.5" thickBot="1">
      <c r="A21" s="44" t="s">
        <v>13</v>
      </c>
      <c r="B21" s="45">
        <f>SUM(B15:B17)-B19-B18</f>
        <v>0</v>
      </c>
      <c r="C21" s="21"/>
      <c r="D21" s="52"/>
      <c r="E21" s="45">
        <f>SUM(E15:E17)-E19-E18</f>
        <v>0</v>
      </c>
      <c r="F21" s="21"/>
      <c r="G21" s="52"/>
      <c r="H21" s="45">
        <f>SUM(H15:H17)-H19-H18</f>
        <v>0</v>
      </c>
    </row>
    <row r="22" spans="1:8" ht="12.75">
      <c r="A22" s="44"/>
      <c r="B22" s="46"/>
      <c r="C22" s="21"/>
      <c r="D22" s="52"/>
      <c r="E22" s="46"/>
      <c r="F22" s="21"/>
      <c r="G22" s="52"/>
      <c r="H22" s="46"/>
    </row>
    <row r="23" spans="1:8" ht="13.5" thickBot="1">
      <c r="A23" s="47" t="s">
        <v>29</v>
      </c>
      <c r="B23" s="35"/>
      <c r="C23" s="21"/>
      <c r="D23" s="52"/>
      <c r="E23" s="35"/>
      <c r="F23" s="21"/>
      <c r="G23" s="52"/>
      <c r="H23" s="35"/>
    </row>
    <row r="24" spans="1:9" ht="13.5" thickBot="1">
      <c r="A24" s="13" t="s">
        <v>15</v>
      </c>
      <c r="B24" s="7">
        <f>(B9-B29)*C24</f>
        <v>8250</v>
      </c>
      <c r="C24" s="4">
        <v>0.03</v>
      </c>
      <c r="D24" s="53"/>
      <c r="E24" s="7">
        <f>(E9-E29)*F24</f>
        <v>8100</v>
      </c>
      <c r="F24" s="4">
        <v>0.03</v>
      </c>
      <c r="G24" s="53"/>
      <c r="H24" s="7">
        <f>(H9-H29)*I24</f>
        <v>7950</v>
      </c>
      <c r="I24" s="4">
        <v>0.03</v>
      </c>
    </row>
    <row r="25" spans="1:9" ht="13.5" thickBot="1">
      <c r="A25" s="13" t="s">
        <v>35</v>
      </c>
      <c r="B25" s="33">
        <f>(B9-B29)*C25</f>
        <v>8250</v>
      </c>
      <c r="C25" s="4">
        <v>0.03</v>
      </c>
      <c r="D25" s="53"/>
      <c r="E25" s="33">
        <f>(E9-E29)*F25</f>
        <v>8100</v>
      </c>
      <c r="F25" s="4">
        <v>0.03</v>
      </c>
      <c r="G25" s="53"/>
      <c r="H25" s="33">
        <f>(H9-H29)*I25</f>
        <v>7950</v>
      </c>
      <c r="I25" s="4">
        <v>0.03</v>
      </c>
    </row>
    <row r="26" spans="1:8" ht="13.5" thickBot="1">
      <c r="A26" s="13" t="s">
        <v>16</v>
      </c>
      <c r="B26" s="7"/>
      <c r="C26" s="21"/>
      <c r="D26" s="53"/>
      <c r="E26" s="7"/>
      <c r="F26" s="21"/>
      <c r="G26" s="53"/>
      <c r="H26" s="7"/>
    </row>
    <row r="27" spans="1:9" ht="13.5" thickBot="1">
      <c r="A27" s="13" t="s">
        <v>30</v>
      </c>
      <c r="B27" s="33">
        <f>SUM(B24:B26)*C27</f>
        <v>1072.5</v>
      </c>
      <c r="C27" s="4">
        <v>0.065</v>
      </c>
      <c r="D27" s="53"/>
      <c r="E27" s="33">
        <f>SUM(E24:E26)*F27</f>
        <v>1053</v>
      </c>
      <c r="F27" s="4">
        <v>0.065</v>
      </c>
      <c r="G27" s="53"/>
      <c r="H27" s="33">
        <f>SUM(H24:H26)*I27</f>
        <v>1033.5</v>
      </c>
      <c r="I27" s="4">
        <v>0.065</v>
      </c>
    </row>
    <row r="28" spans="1:8" ht="13.5" thickBot="1">
      <c r="A28" s="13" t="s">
        <v>38</v>
      </c>
      <c r="B28" s="33">
        <f>LOOKUP(B9,{15000,17000,19000,21000,23000,25000,27000,29000,31000,33000,35000,37000,39000,41000,43000,45000,47000,49000,51000,53000,55000,57000,59000,61000,63000,65000,680000,71000,74000,77000,80000,84000,88000,92000,96000,100000,105000,110000,115000,120000,125000,130000,135000,140000,145000,150000,155000,160000,165000,170000,175000,180000,185000,190000,195000,200000,205000,210000,215000,220000,225000,230000,235000,240000,245000,250000,260000,270000,280000,290000,300000,310000,320000,330000,340000,350000,360000,370000,380000,390000,400000,410000,420000,430000,440000,450000,460000,470000,480000,490000,500000},{210,219,228,237,246,255,264,273,282,291,300,308,316,324,332,340,348,356,364,372,379,385,391,397,403,409,418,427,436,445,454,466,478,490,502,514,525,536,548,559,570,581,593,604,615,626,638,649,660,671,683,694,705,716,728,739,750,761,773,784,795,806,818,829,840,851,871,891,911,931,951,971,991,1011,1031,1051,1071,1091,1111,1131,1151,1171,1191,1211,1231,1251,1271,1291,1311,1331,1351})/2</f>
        <v>445.5</v>
      </c>
      <c r="C28" s="21"/>
      <c r="D28" s="53"/>
      <c r="E28" s="33">
        <f>LOOKUP(E9,{15000,17000,19000,21000,23000,25000,27000,29000,31000,33000,35000,37000,39000,41000,43000,45000,47000,49000,51000,53000,55000,57000,59000,61000,63000,65000,680000,71000,74000,77000,80000,84000,88000,92000,96000,100000,105000,110000,115000,120000,125000,130000,135000,140000,145000,150000,155000,160000,165000,170000,175000,180000,185000,190000,195000,200000,205000,210000,215000,220000,225000,230000,235000,240000,245000,250000,260000,270000,280000,290000,300000,310000,320000,330000,340000,350000,360000,370000,380000,390000,400000,410000,420000,430000,440000,450000,460000,470000,480000,490000,500000},{210,219,228,237,246,255,264,273,282,291,300,308,316,324,332,340,348,356,364,372,379,385,391,397,403,409,418,427,436,445,454,466,478,490,502,514,525,536,548,559,570,581,593,604,615,626,638,649,660,671,683,694,705,716,728,739,750,761,773,784,795,806,818,829,840,851,871,891,911,931,951,971,991,1011,1031,1051,1071,1091,1111,1131,1151,1171,1191,1211,1231,1251,1271,1291,1311,1331,1351})/2</f>
        <v>445.5</v>
      </c>
      <c r="F28" s="21"/>
      <c r="G28" s="53"/>
      <c r="H28" s="33">
        <f>LOOKUP(H9,{15000,17000,19000,21000,23000,25000,27000,29000,31000,33000,35000,37000,39000,41000,43000,45000,47000,49000,51000,53000,55000,57000,59000,61000,63000,65000,680000,71000,74000,77000,80000,84000,88000,92000,96000,100000,105000,110000,115000,120000,125000,130000,135000,140000,145000,150000,155000,160000,165000,170000,175000,180000,185000,190000,195000,200000,205000,210000,215000,220000,225000,230000,235000,240000,245000,250000,260000,270000,280000,290000,300000,310000,320000,330000,340000,350000,360000,370000,380000,390000,400000,410000,420000,430000,440000,450000,460000,470000,480000,490000,500000},{210,219,228,237,246,255,264,273,282,291,300,308,316,324,332,340,348,356,364,372,379,385,391,397,403,409,418,427,436,445,454,466,478,490,502,514,525,536,548,559,570,581,593,604,615,626,638,649,660,671,683,694,705,716,728,739,750,761,773,784,795,806,818,829,840,851,871,891,911,931,951,971,991,1011,1031,1051,1071,1091,1111,1131,1151,1171,1191,1211,1231,1251,1271,1291,1311,1331,1351})/2</f>
        <v>435.5</v>
      </c>
    </row>
    <row r="29" spans="1:9" ht="13.5" thickBot="1">
      <c r="A29" s="13" t="s">
        <v>18</v>
      </c>
      <c r="B29" s="48">
        <f>+(B9-B28)*C29</f>
        <v>0</v>
      </c>
      <c r="C29" s="4">
        <v>0</v>
      </c>
      <c r="D29" s="20"/>
      <c r="E29" s="48">
        <f>+(E9-E28)*F29</f>
        <v>0</v>
      </c>
      <c r="F29" s="4">
        <v>0</v>
      </c>
      <c r="G29" s="20"/>
      <c r="H29" s="48">
        <f>+(H9-H28)*I29</f>
        <v>0</v>
      </c>
      <c r="I29" s="4">
        <v>0</v>
      </c>
    </row>
    <row r="30" spans="1:8" ht="13.5" thickBot="1">
      <c r="A30" s="47" t="s">
        <v>42</v>
      </c>
      <c r="B30" s="7">
        <v>531.44</v>
      </c>
      <c r="C30" s="21"/>
      <c r="D30" s="26"/>
      <c r="E30" s="7">
        <v>531.44</v>
      </c>
      <c r="F30" s="21"/>
      <c r="G30" s="26"/>
      <c r="H30" s="7">
        <v>531.44</v>
      </c>
    </row>
    <row r="31" spans="1:8" ht="13.5" thickBot="1">
      <c r="A31" s="13" t="s">
        <v>17</v>
      </c>
      <c r="B31" s="7">
        <f>B9/1000*1</f>
        <v>275</v>
      </c>
      <c r="C31" s="21"/>
      <c r="D31" s="52"/>
      <c r="E31" s="7">
        <f>E9/1000*1</f>
        <v>270</v>
      </c>
      <c r="F31" s="21"/>
      <c r="G31" s="52"/>
      <c r="H31" s="7">
        <f>H9/1000*1</f>
        <v>265</v>
      </c>
    </row>
    <row r="32" spans="1:8" ht="13.5" thickBot="1">
      <c r="A32" s="13" t="s">
        <v>19</v>
      </c>
      <c r="B32" s="7">
        <v>35</v>
      </c>
      <c r="C32" s="21"/>
      <c r="D32" s="52"/>
      <c r="E32" s="7">
        <v>35</v>
      </c>
      <c r="F32" s="21"/>
      <c r="G32" s="52"/>
      <c r="H32" s="7">
        <v>35</v>
      </c>
    </row>
    <row r="33" spans="1:8" ht="13.5" thickBot="1">
      <c r="A33" s="13" t="s">
        <v>20</v>
      </c>
      <c r="B33" s="7">
        <v>58</v>
      </c>
      <c r="C33" s="21"/>
      <c r="D33" s="52"/>
      <c r="E33" s="7">
        <v>58</v>
      </c>
      <c r="F33" s="21"/>
      <c r="G33" s="52"/>
      <c r="H33" s="7">
        <v>58</v>
      </c>
    </row>
    <row r="34" spans="1:8" ht="13.5" thickBot="1">
      <c r="A34" s="13" t="s">
        <v>6</v>
      </c>
      <c r="B34" s="7"/>
      <c r="C34" s="21"/>
      <c r="D34" s="52"/>
      <c r="E34" s="7"/>
      <c r="F34" s="21"/>
      <c r="G34" s="52"/>
      <c r="H34" s="7"/>
    </row>
    <row r="35" spans="1:8" ht="13.5" thickBot="1">
      <c r="A35" s="13" t="s">
        <v>39</v>
      </c>
      <c r="B35" s="7">
        <v>600</v>
      </c>
      <c r="C35" s="21"/>
      <c r="D35" s="52"/>
      <c r="E35" s="7">
        <v>600</v>
      </c>
      <c r="F35" s="21"/>
      <c r="G35" s="52"/>
      <c r="H35" s="7">
        <v>600</v>
      </c>
    </row>
    <row r="36" spans="1:8" ht="13.5" thickBot="1">
      <c r="A36" s="13" t="s">
        <v>21</v>
      </c>
      <c r="B36" s="7">
        <v>0</v>
      </c>
      <c r="C36" s="21"/>
      <c r="D36" s="52"/>
      <c r="E36" s="7">
        <v>0</v>
      </c>
      <c r="F36" s="21"/>
      <c r="G36" s="52"/>
      <c r="H36" s="7">
        <v>0</v>
      </c>
    </row>
    <row r="37" spans="1:8" ht="13.5" thickBot="1">
      <c r="A37" s="13" t="s">
        <v>22</v>
      </c>
      <c r="B37" s="7"/>
      <c r="C37" s="21"/>
      <c r="D37" s="52"/>
      <c r="E37" s="7"/>
      <c r="F37" s="21"/>
      <c r="G37" s="52"/>
      <c r="H37" s="7"/>
    </row>
    <row r="38" spans="1:8" ht="12.75">
      <c r="A38" s="47"/>
      <c r="B38" s="47"/>
      <c r="C38" s="21"/>
      <c r="D38" s="23"/>
      <c r="E38" s="47"/>
      <c r="F38" s="21"/>
      <c r="G38" s="23"/>
      <c r="H38" s="47"/>
    </row>
    <row r="39" spans="1:8" ht="13.5" thickBot="1">
      <c r="A39" s="13" t="s">
        <v>28</v>
      </c>
      <c r="B39" s="21"/>
      <c r="C39" s="21"/>
      <c r="D39" s="26"/>
      <c r="E39" s="21"/>
      <c r="F39" s="21"/>
      <c r="G39" s="26"/>
      <c r="H39" s="21"/>
    </row>
    <row r="40" spans="1:8" ht="13.5" thickBot="1">
      <c r="A40" s="9" t="s">
        <v>48</v>
      </c>
      <c r="B40" s="7"/>
      <c r="C40" s="21"/>
      <c r="D40" s="26"/>
      <c r="E40" s="7"/>
      <c r="F40" s="21"/>
      <c r="G40" s="26"/>
      <c r="H40" s="7"/>
    </row>
    <row r="41" spans="1:8" ht="13.5" thickBot="1">
      <c r="A41" s="10"/>
      <c r="B41" s="7"/>
      <c r="C41" s="21"/>
      <c r="D41" s="52"/>
      <c r="E41" s="7"/>
      <c r="F41" s="21"/>
      <c r="G41" s="52"/>
      <c r="H41" s="7"/>
    </row>
    <row r="42" spans="1:8" ht="13.5" thickBot="1">
      <c r="A42" s="10"/>
      <c r="B42" s="7"/>
      <c r="C42" s="21"/>
      <c r="D42" s="52"/>
      <c r="E42" s="7"/>
      <c r="F42" s="21"/>
      <c r="G42" s="52"/>
      <c r="H42" s="7"/>
    </row>
    <row r="43" spans="1:8" ht="13.5" thickBot="1">
      <c r="A43" s="23" t="s">
        <v>24</v>
      </c>
      <c r="B43" s="49">
        <f>SUM(B40:B42)</f>
        <v>0</v>
      </c>
      <c r="C43" s="21"/>
      <c r="D43" s="52"/>
      <c r="E43" s="49">
        <f>SUM(E40:E42)</f>
        <v>0</v>
      </c>
      <c r="F43" s="21"/>
      <c r="G43" s="52"/>
      <c r="H43" s="49">
        <f>SUM(H40:H42)</f>
        <v>0</v>
      </c>
    </row>
    <row r="44" spans="1:8" ht="13.5" thickBot="1">
      <c r="A44" s="23" t="s">
        <v>23</v>
      </c>
      <c r="B44" s="50">
        <f>SUM(B24:B37)</f>
        <v>19517.44</v>
      </c>
      <c r="C44" s="21"/>
      <c r="D44" s="23"/>
      <c r="E44" s="50">
        <f>SUM(E24:E37)</f>
        <v>19192.94</v>
      </c>
      <c r="F44" s="21"/>
      <c r="G44" s="23"/>
      <c r="H44" s="50">
        <f>SUM(H24:H37)</f>
        <v>18858.44</v>
      </c>
    </row>
    <row r="45" spans="1:8" ht="12.75">
      <c r="A45" s="13"/>
      <c r="B45" s="13"/>
      <c r="C45" s="21"/>
      <c r="D45" s="52"/>
      <c r="E45" s="13"/>
      <c r="F45" s="21"/>
      <c r="G45" s="52"/>
      <c r="H45" s="13"/>
    </row>
    <row r="46" spans="1:8" ht="12.75">
      <c r="A46" s="13"/>
      <c r="B46" s="21"/>
      <c r="C46" s="21"/>
      <c r="D46" s="52"/>
      <c r="E46" s="21"/>
      <c r="F46" s="21"/>
      <c r="G46" s="52"/>
      <c r="H46" s="21"/>
    </row>
    <row r="47" spans="1:8" ht="13.5" thickBot="1">
      <c r="A47" s="13" t="s">
        <v>43</v>
      </c>
      <c r="B47" s="21"/>
      <c r="C47" s="21"/>
      <c r="D47" s="26"/>
      <c r="E47" s="21"/>
      <c r="F47" s="21"/>
      <c r="G47" s="26"/>
      <c r="H47" s="21"/>
    </row>
    <row r="48" spans="1:8" ht="8.25" customHeight="1" thickBot="1">
      <c r="A48" s="9"/>
      <c r="B48" s="7"/>
      <c r="C48" s="21"/>
      <c r="D48" s="26"/>
      <c r="E48" s="7"/>
      <c r="F48" s="21"/>
      <c r="G48" s="26"/>
      <c r="H48" s="7"/>
    </row>
    <row r="49" spans="1:8" ht="13.5" thickBot="1">
      <c r="A49" s="10"/>
      <c r="B49" s="7"/>
      <c r="C49" s="21"/>
      <c r="D49" s="26"/>
      <c r="E49" s="7"/>
      <c r="F49" s="21"/>
      <c r="G49" s="26"/>
      <c r="H49" s="7"/>
    </row>
    <row r="50" spans="1:8" ht="13.5" thickBot="1">
      <c r="A50" s="10"/>
      <c r="B50" s="7"/>
      <c r="C50" s="21"/>
      <c r="D50" s="26"/>
      <c r="E50" s="7"/>
      <c r="F50" s="21"/>
      <c r="G50" s="26"/>
      <c r="H50" s="7"/>
    </row>
    <row r="51" spans="1:8" ht="12.75">
      <c r="A51" s="23" t="s">
        <v>44</v>
      </c>
      <c r="B51" s="49">
        <f>SUM(B48:B50)</f>
        <v>0</v>
      </c>
      <c r="C51" s="21"/>
      <c r="D51" s="26"/>
      <c r="E51" s="49">
        <f>SUM(E48:E50)</f>
        <v>0</v>
      </c>
      <c r="F51" s="21"/>
      <c r="G51" s="26"/>
      <c r="H51" s="49">
        <f>SUM(H48:H50)</f>
        <v>0</v>
      </c>
    </row>
    <row r="52" spans="1:8" ht="15" customHeight="1">
      <c r="A52" s="13"/>
      <c r="B52" s="21"/>
      <c r="C52" s="21"/>
      <c r="D52" s="26"/>
      <c r="E52" s="21"/>
      <c r="F52" s="21"/>
      <c r="G52" s="26"/>
      <c r="H52" s="21"/>
    </row>
    <row r="53" spans="1:8" ht="13.5" thickBot="1">
      <c r="A53" s="13" t="s">
        <v>26</v>
      </c>
      <c r="B53" s="21"/>
      <c r="C53" s="21"/>
      <c r="D53" s="26"/>
      <c r="E53" s="21"/>
      <c r="F53" s="21"/>
      <c r="G53" s="26"/>
      <c r="H53" s="21"/>
    </row>
    <row r="54" spans="1:8" ht="13.5" thickBot="1">
      <c r="A54" s="13" t="s">
        <v>32</v>
      </c>
      <c r="B54" s="19">
        <v>3037.14</v>
      </c>
      <c r="C54" s="54"/>
      <c r="D54" s="3"/>
      <c r="E54" s="19">
        <f>B54</f>
        <v>3037.14</v>
      </c>
      <c r="G54" s="3"/>
      <c r="H54" s="19">
        <f>B54</f>
        <v>3037.14</v>
      </c>
    </row>
    <row r="55" spans="1:9" s="21" customFormat="1" ht="13.5" thickBot="1">
      <c r="A55" s="20" t="s">
        <v>33</v>
      </c>
      <c r="C55" s="22" t="s">
        <v>2</v>
      </c>
      <c r="D55" s="23"/>
      <c r="F55" s="22" t="s">
        <v>2</v>
      </c>
      <c r="G55" s="23"/>
      <c r="I55" s="22" t="s">
        <v>2</v>
      </c>
    </row>
    <row r="56" spans="1:9" s="21" customFormat="1" ht="13.5" thickBot="1">
      <c r="A56" s="20" t="s">
        <v>34</v>
      </c>
      <c r="B56" s="6">
        <f>IF(B58&lt;DATE(2022,4,30),B54,IF(B58&lt;DATE(2022,10,31),(+B54)/2,IF(B58&gt;=DATE(2022,10,31),0)))</f>
        <v>3037.14</v>
      </c>
      <c r="C56" s="22"/>
      <c r="D56" s="23"/>
      <c r="E56" s="6">
        <f>IF(E58&lt;DATE(2022,4,30),E54,IF(E58&lt;DATE(2022,10,31),(+E54)/2,IF(E58&gt;=DATE(2022,10,31),0)))</f>
        <v>3037.14</v>
      </c>
      <c r="F56" s="22"/>
      <c r="G56" s="23"/>
      <c r="H56" s="6">
        <f>IF(H58&lt;DATE(2022,4,30),H54,IF(H58&lt;DATE(2022,10,31),(+H54)/2,IF(H58&gt;=DATE(2022,10,31),0)))</f>
        <v>3037.14</v>
      </c>
      <c r="I56" s="22"/>
    </row>
    <row r="57" spans="1:9" s="21" customFormat="1" ht="13.5" thickBot="1">
      <c r="A57" s="24" t="s">
        <v>3</v>
      </c>
      <c r="B57" s="25">
        <v>44562</v>
      </c>
      <c r="D57" s="26"/>
      <c r="E57" s="25">
        <v>44562</v>
      </c>
      <c r="F57" s="27" t="s">
        <v>4</v>
      </c>
      <c r="G57" s="28"/>
      <c r="H57" s="25">
        <v>44562</v>
      </c>
      <c r="I57" s="27" t="s">
        <v>4</v>
      </c>
    </row>
    <row r="58" spans="1:9" s="21" customFormat="1" ht="13.5" thickBot="1">
      <c r="A58" s="27" t="s">
        <v>4</v>
      </c>
      <c r="B58" s="29">
        <f>B7</f>
        <v>44574</v>
      </c>
      <c r="C58" s="27"/>
      <c r="D58" s="30"/>
      <c r="E58" s="29">
        <f>E7</f>
        <v>44574</v>
      </c>
      <c r="F58" s="27"/>
      <c r="G58" s="30"/>
      <c r="H58" s="29">
        <f>H7</f>
        <v>44574</v>
      </c>
      <c r="I58" s="27"/>
    </row>
    <row r="59" spans="1:9" s="21" customFormat="1" ht="13.5" thickBot="1">
      <c r="A59" s="20"/>
      <c r="B59" s="31"/>
      <c r="C59" s="27"/>
      <c r="D59" s="30"/>
      <c r="E59" s="31"/>
      <c r="F59" s="27"/>
      <c r="G59" s="30"/>
      <c r="H59" s="31"/>
      <c r="I59" s="27"/>
    </row>
    <row r="60" spans="1:8" s="21" customFormat="1" ht="13.5" thickBot="1">
      <c r="A60" s="32" t="s">
        <v>5</v>
      </c>
      <c r="B60" s="33">
        <f>ROUND(B54*(+B58-B57+1)/365,2)</f>
        <v>108.17</v>
      </c>
      <c r="D60" s="26"/>
      <c r="E60" s="33">
        <f>ROUND(E54*(+E58-E57+1)/365,2)</f>
        <v>108.17</v>
      </c>
      <c r="G60" s="34"/>
      <c r="H60" s="33">
        <f>ROUND(H54*(+H58-H57+1)/365,2)</f>
        <v>108.17</v>
      </c>
    </row>
    <row r="61" spans="2:8" s="21" customFormat="1" ht="13.5" thickBot="1">
      <c r="B61" s="35"/>
      <c r="D61" s="26"/>
      <c r="E61" s="35"/>
      <c r="G61" s="26"/>
      <c r="H61" s="35"/>
    </row>
    <row r="62" spans="1:8" s="21" customFormat="1" ht="13.5" thickBot="1">
      <c r="A62" s="34" t="s">
        <v>25</v>
      </c>
      <c r="B62" s="36">
        <f>+B56+B60</f>
        <v>3145.31</v>
      </c>
      <c r="D62" s="26"/>
      <c r="E62" s="36">
        <f>+E56+E60</f>
        <v>3145.31</v>
      </c>
      <c r="G62" s="34"/>
      <c r="H62" s="36">
        <f>+H56+H60</f>
        <v>3145.31</v>
      </c>
    </row>
    <row r="63" spans="2:8" s="21" customFormat="1" ht="8.25" customHeight="1" thickBot="1">
      <c r="B63" s="35"/>
      <c r="D63" s="26"/>
      <c r="E63" s="35"/>
      <c r="G63" s="26"/>
      <c r="H63" s="35"/>
    </row>
    <row r="64" spans="1:8" s="21" customFormat="1" ht="13.5" thickBot="1">
      <c r="A64" s="34" t="s">
        <v>27</v>
      </c>
      <c r="B64" s="37">
        <f>B44+B43+B21+B62</f>
        <v>22662.75</v>
      </c>
      <c r="D64" s="26"/>
      <c r="E64" s="37">
        <f>E44+E43+E21+E62</f>
        <v>22338.25</v>
      </c>
      <c r="G64" s="34"/>
      <c r="H64" s="37">
        <f>H44+H43+H21+H62</f>
        <v>22003.75</v>
      </c>
    </row>
    <row r="65" spans="1:8" s="21" customFormat="1" ht="8.25" customHeight="1" thickBot="1">
      <c r="A65" s="26"/>
      <c r="B65" s="35"/>
      <c r="D65" s="26"/>
      <c r="E65" s="35"/>
      <c r="G65" s="26"/>
      <c r="H65" s="35"/>
    </row>
    <row r="66" spans="1:8" s="21" customFormat="1" ht="13.5" thickBot="1">
      <c r="A66" s="34" t="s">
        <v>1</v>
      </c>
      <c r="B66" s="37">
        <f>B51</f>
        <v>0</v>
      </c>
      <c r="D66" s="26"/>
      <c r="E66" s="37">
        <f>E51</f>
        <v>0</v>
      </c>
      <c r="G66" s="26"/>
      <c r="H66" s="37">
        <f>H51</f>
        <v>0</v>
      </c>
    </row>
    <row r="67" s="21" customFormat="1" ht="13.5" thickBot="1">
      <c r="G67" s="20"/>
    </row>
    <row r="68" spans="1:8" s="21" customFormat="1" ht="26.25" thickBot="1">
      <c r="A68" s="38" t="s">
        <v>45</v>
      </c>
      <c r="B68" s="39">
        <f>+B11-B64+B66</f>
        <v>252337.25</v>
      </c>
      <c r="E68" s="39">
        <f>+E11-E64+E66</f>
        <v>247661.75</v>
      </c>
      <c r="G68" s="20"/>
      <c r="H68" s="39">
        <f>+H11-H64+H66</f>
        <v>242996.25</v>
      </c>
    </row>
    <row r="69" s="21" customFormat="1" ht="12.75">
      <c r="G69" s="20"/>
    </row>
    <row r="70" s="21" customFormat="1" ht="12.75">
      <c r="G70" s="20"/>
    </row>
    <row r="71" spans="1:5" s="21" customFormat="1" ht="12.75">
      <c r="A71" s="32" t="s">
        <v>36</v>
      </c>
      <c r="E71" s="32" t="s">
        <v>36</v>
      </c>
    </row>
    <row r="72" spans="1:5" s="21" customFormat="1" ht="12.75">
      <c r="A72" s="32" t="s">
        <v>40</v>
      </c>
      <c r="D72" s="26"/>
      <c r="E72" s="20" t="s">
        <v>41</v>
      </c>
    </row>
    <row r="73" spans="1:7" s="21" customFormat="1" ht="12.75">
      <c r="A73" s="32"/>
      <c r="D73" s="32"/>
      <c r="G73" s="32"/>
    </row>
    <row r="74" spans="1:5" s="21" customFormat="1" ht="12.75">
      <c r="A74" s="32" t="s">
        <v>46</v>
      </c>
      <c r="E74" s="32" t="s">
        <v>47</v>
      </c>
    </row>
    <row r="75" spans="1:5" s="21" customFormat="1" ht="12.75">
      <c r="A75" s="32"/>
      <c r="D75" s="26"/>
      <c r="E75" s="20"/>
    </row>
    <row r="76" s="21" customFormat="1" ht="12.75">
      <c r="B76" s="35"/>
    </row>
    <row r="77" s="21" customFormat="1" ht="12.75"/>
    <row r="78" s="21" customFormat="1" ht="12.75"/>
    <row r="79" s="21" customFormat="1" ht="12.75"/>
    <row r="80" s="21" customFormat="1" ht="12.75"/>
    <row r="81" s="21" customFormat="1" ht="12.75"/>
    <row r="82" s="21" customFormat="1" ht="12.75"/>
    <row r="83" s="21" customFormat="1" ht="12.75"/>
    <row r="84" s="21" customFormat="1" ht="12.75"/>
    <row r="85" s="21" customFormat="1" ht="12.75"/>
    <row r="86" s="21" customFormat="1" ht="12.75"/>
    <row r="87" s="21" customFormat="1" ht="12.75"/>
    <row r="88" s="21" customFormat="1" ht="12.75"/>
    <row r="89" s="21" customFormat="1" ht="12.75"/>
    <row r="90" s="21" customFormat="1" ht="12.75"/>
    <row r="91" s="21" customFormat="1" ht="12.75"/>
    <row r="92" s="21" customFormat="1" ht="12.75"/>
    <row r="93" s="21" customFormat="1" ht="12.75"/>
    <row r="94" s="21" customFormat="1" ht="12.75"/>
    <row r="95" s="21" customFormat="1" ht="12.75"/>
    <row r="96" s="21" customFormat="1" ht="12.75"/>
    <row r="97" s="21" customFormat="1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spans="2:8" ht="12.75">
      <c r="B132"/>
      <c r="E132"/>
      <c r="H132"/>
    </row>
    <row r="133" spans="2:8" ht="12.75">
      <c r="B133"/>
      <c r="E133"/>
      <c r="H133"/>
    </row>
    <row r="134" spans="2:8" ht="12.75">
      <c r="B134"/>
      <c r="E134"/>
      <c r="H134"/>
    </row>
    <row r="135" spans="2:8" ht="12.75">
      <c r="B135"/>
      <c r="E135"/>
      <c r="H135"/>
    </row>
  </sheetData>
  <sheetProtection selectLockedCells="1"/>
  <mergeCells count="2">
    <mergeCell ref="F3:G3"/>
    <mergeCell ref="A1:H1"/>
  </mergeCells>
  <printOptions/>
  <pageMargins left="0.25" right="0.25" top="0.75" bottom="0.5" header="0.5" footer="0.5"/>
  <pageSetup fitToHeight="1" fitToWidth="1" horizontalDpi="600" verticalDpi="600" orientation="portrait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Coldwell Banker Select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Seller's Settlement Statement</dc:title>
  <dc:subject/>
  <dc:creator>Matt and Amy</dc:creator>
  <cp:keywords/>
  <dc:description/>
  <cp:lastModifiedBy>Brandyn</cp:lastModifiedBy>
  <cp:lastPrinted>2020-04-22T18:08:43Z</cp:lastPrinted>
  <dcterms:created xsi:type="dcterms:W3CDTF">2004-04-14T20:39:12Z</dcterms:created>
  <dcterms:modified xsi:type="dcterms:W3CDTF">2022-03-04T15:50:01Z</dcterms:modified>
  <cp:category/>
  <cp:version/>
  <cp:contentType/>
  <cp:contentStatus/>
</cp:coreProperties>
</file>